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1\Dropbox\Personal 2020\Personal\QC\ESDC and FSC Proposals\"/>
    </mc:Choice>
  </mc:AlternateContent>
  <xr:revisionPtr revIDLastSave="0" documentId="13_ncr:1_{65F4D7CC-CCD8-4040-AA9A-AF69DBE6306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udget - EN" sheetId="1" r:id="rId1"/>
    <sheet name="Work Pla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r6LxvkPKHeWQSO1CAwPZ04FKEkA=="/>
    </ext>
  </extLst>
</workbook>
</file>

<file path=xl/calcChain.xml><?xml version="1.0" encoding="utf-8"?>
<calcChain xmlns="http://schemas.openxmlformats.org/spreadsheetml/2006/main">
  <c r="D17" i="1" l="1"/>
  <c r="D19" i="1" s="1"/>
  <c r="C17" i="1"/>
  <c r="C19" i="1" s="1"/>
  <c r="D53" i="1"/>
  <c r="C53" i="1"/>
  <c r="D18" i="1"/>
  <c r="C18" i="1"/>
  <c r="D40" i="1"/>
  <c r="C40" i="1"/>
  <c r="D16" i="1"/>
  <c r="C16" i="1"/>
  <c r="C48" i="1" l="1"/>
  <c r="D38" i="1"/>
  <c r="C38" i="1"/>
  <c r="E16" i="1"/>
  <c r="D20" i="1"/>
  <c r="C20" i="1"/>
  <c r="C50" i="1" l="1"/>
  <c r="D58" i="1"/>
  <c r="C58" i="1"/>
  <c r="D48" i="1"/>
  <c r="D50" i="1" s="1"/>
  <c r="E54" i="1"/>
  <c r="E55" i="1"/>
  <c r="E56" i="1"/>
  <c r="E57" i="1"/>
  <c r="E53" i="1"/>
  <c r="E40" i="1"/>
  <c r="E41" i="1"/>
  <c r="E42" i="1"/>
  <c r="E43" i="1"/>
  <c r="E44" i="1"/>
  <c r="E45" i="1"/>
  <c r="E46" i="1"/>
  <c r="E4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2" i="1"/>
  <c r="E17" i="1"/>
  <c r="E18" i="1"/>
  <c r="E19" i="1"/>
  <c r="D14" i="1"/>
  <c r="E58" i="1" l="1"/>
  <c r="E20" i="1"/>
  <c r="E48" i="1"/>
  <c r="E38" i="1"/>
  <c r="C12" i="1"/>
  <c r="E50" i="1" l="1"/>
</calcChain>
</file>

<file path=xl/sharedStrings.xml><?xml version="1.0" encoding="utf-8"?>
<sst xmlns="http://schemas.openxmlformats.org/spreadsheetml/2006/main" count="97" uniqueCount="81">
  <si>
    <t>Fill cells with project information</t>
  </si>
  <si>
    <t xml:space="preserve">Lead organization:  </t>
  </si>
  <si>
    <t xml:space="preserve">Project title: </t>
  </si>
  <si>
    <t xml:space="preserve">Total budget: </t>
  </si>
  <si>
    <t xml:space="preserve">Project start date: </t>
  </si>
  <si>
    <t xml:space="preserve">Project end date: </t>
  </si>
  <si>
    <t>1 - Specify budget expenditures only for items paid for by FSC funding. Do not list total costs and expenses covered with other sources of funding. 
2 - Funding received from other sources should be included as part of the in-kind contribution section</t>
  </si>
  <si>
    <t>Total</t>
  </si>
  <si>
    <t xml:space="preserve">STAFF WAGES: </t>
  </si>
  <si>
    <t>Staff Benefits</t>
  </si>
  <si>
    <t>SUBTOTAL – STAFF WAGES CATEGORY</t>
  </si>
  <si>
    <t xml:space="preserve">PROJECT COSTS: </t>
  </si>
  <si>
    <t>Participant Cost</t>
  </si>
  <si>
    <t>Travel</t>
  </si>
  <si>
    <t>Roundtables</t>
  </si>
  <si>
    <t>Purchase of Data Set</t>
  </si>
  <si>
    <t>Printing Cost</t>
  </si>
  <si>
    <t>Social Media &amp; Website</t>
  </si>
  <si>
    <t>Supplies</t>
  </si>
  <si>
    <t>Evaluation (if applicable)</t>
  </si>
  <si>
    <t>Other (specify expenditure category)</t>
  </si>
  <si>
    <t>SUBTOTAL – PROJECT COSTS CATEGORY</t>
  </si>
  <si>
    <t>Finance Manager</t>
  </si>
  <si>
    <t>Project Audit Cost</t>
  </si>
  <si>
    <t>Actual Project Administration Costs Incurred</t>
  </si>
  <si>
    <t>SUBTOTAL – ADMIN COSTS CATEGORY</t>
  </si>
  <si>
    <t>TOTAL - STAFF WAGES, PROJECT COSTS, AND ADMIN COSTS</t>
  </si>
  <si>
    <t>TOTAL IN-KIND CONTRIBUTION</t>
  </si>
  <si>
    <t>Please, do not include decimals on the budget</t>
  </si>
  <si>
    <t>Year 1</t>
  </si>
  <si>
    <t>Year 2</t>
  </si>
  <si>
    <t xml:space="preserve">April 1, 2023 - </t>
  </si>
  <si>
    <t>to</t>
  </si>
  <si>
    <t>Please, do not change the formulas</t>
  </si>
  <si>
    <t xml:space="preserve">IN-KIND CONTRIBUTION: </t>
  </si>
  <si>
    <r>
      <rPr>
        <b/>
        <sz val="11"/>
        <color theme="1"/>
        <rFont val="Calibri"/>
        <family val="2"/>
      </rPr>
      <t xml:space="preserve">ADMIN COSTS - Actual Admin Costs Incureed </t>
    </r>
    <r>
      <rPr>
        <b/>
        <sz val="11"/>
        <color rgb="FFFF0000"/>
        <rFont val="Calibri"/>
        <family val="2"/>
      </rPr>
      <t>(must not exceed 12% of total budget):</t>
    </r>
  </si>
  <si>
    <t>Qikiqtaaluk Corporation</t>
  </si>
  <si>
    <t>September 31, 2023</t>
  </si>
  <si>
    <t>Inshore Fishery Development in the Qikiqtani Region of Nunavut</t>
  </si>
  <si>
    <t>Senior Project Manager (50% of time)</t>
  </si>
  <si>
    <t>Community Liaison/Coordinators (2) (50% of time)</t>
  </si>
  <si>
    <t>Communications (incl. interpretation/translation)</t>
  </si>
  <si>
    <t>Evaluation Lead (50% of time)</t>
  </si>
  <si>
    <t>QC</t>
  </si>
  <si>
    <t>Government of Nunavut - ED&amp;T</t>
  </si>
  <si>
    <t>Kakivak Association</t>
  </si>
  <si>
    <t>Professional Services - SmartICE and TW</t>
  </si>
  <si>
    <t>Work Plan - September 2022 to September 2023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</si>
  <si>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</si>
  <si>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</si>
  <si>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</si>
  <si>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</si>
  <si>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</si>
  <si>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</si>
  <si>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</si>
  <si>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</si>
  <si>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</si>
  <si>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</si>
  <si>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</si>
  <si>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</si>
  <si>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Final Project Report - Evaluation/Learnings/Recommendations</t>
  </si>
  <si>
    <t>Milestones/Major Tasks</t>
  </si>
  <si>
    <t>Project Kickoff</t>
  </si>
  <si>
    <t>Sept. 1</t>
  </si>
  <si>
    <t>Project End</t>
  </si>
  <si>
    <t>Sept. 31</t>
  </si>
  <si>
    <t>Partner/Stakeholder Planning Roundtable</t>
  </si>
  <si>
    <t>Project partners, funders and community reps</t>
  </si>
  <si>
    <t>Notes</t>
  </si>
  <si>
    <t>Target Community Consultations</t>
  </si>
  <si>
    <t>Partner/Stakeholder Completion Roundtable</t>
  </si>
  <si>
    <t>HTA and hamlet consultations, recruitment of participants</t>
  </si>
  <si>
    <t>Participant Skills Development/Coaching/Mentoring - Group 1</t>
  </si>
  <si>
    <t>Evaluation/Assessment/Improvements</t>
  </si>
  <si>
    <t>Participant Skills Development/Coaching/Mentoring - Group 2</t>
  </si>
  <si>
    <t>HTA and hamlet consultations/reporting of results, recruitment of participants</t>
  </si>
  <si>
    <t>Review and evaluation of program progress and results to date, recommend learnings and improvements</t>
  </si>
  <si>
    <t>SmartICE and Training Works skills training. coaching and mentoring for entrepreneurship/management skills</t>
  </si>
  <si>
    <t>Software/Hardware</t>
  </si>
  <si>
    <t>Sept./Oct.</t>
  </si>
  <si>
    <t>Project partners, funders and community reps, during QC community workshop in Iqaluit in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</si>
</sst>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$&quot;#,##0"/>
    <numFmt numFmtId="166" formatCode="[$-409]mmmm\ d\,\ yyyy;@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8E5"/>
        <bgColor rgb="FFFFF8E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165" fontId="0" fillId="0" borderId="5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/>
    <xf numFmtId="165" fontId="5" fillId="3" borderId="7" xfId="0" applyNumberFormat="1" applyFont="1" applyFill="1" applyBorder="1"/>
    <xf numFmtId="165" fontId="2" fillId="0" borderId="9" xfId="0" applyNumberFormat="1" applyFont="1" applyBorder="1" applyAlignment="1">
      <alignment horizontal="center" vertical="center"/>
    </xf>
    <xf numFmtId="165" fontId="5" fillId="3" borderId="3" xfId="1" applyNumberFormat="1" applyFont="1" applyFill="1" applyBorder="1" applyAlignment="1" applyProtection="1">
      <alignment horizontal="center" vertical="center"/>
      <protection locked="0"/>
    </xf>
    <xf numFmtId="165" fontId="5" fillId="3" borderId="3" xfId="0" applyNumberFormat="1" applyFont="1" applyFill="1" applyBorder="1" applyAlignment="1" applyProtection="1">
      <alignment horizontal="center" vertical="center"/>
      <protection locked="0"/>
    </xf>
    <xf numFmtId="165" fontId="5" fillId="3" borderId="4" xfId="0" applyNumberFormat="1" applyFon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165" fontId="5" fillId="3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/>
    <xf numFmtId="16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/>
    <xf numFmtId="0" fontId="2" fillId="2" borderId="18" xfId="0" applyFont="1" applyFill="1" applyBorder="1"/>
    <xf numFmtId="0" fontId="0" fillId="0" borderId="18" xfId="0" applyFont="1" applyBorder="1" applyProtection="1">
      <protection locked="0"/>
    </xf>
    <xf numFmtId="165" fontId="0" fillId="0" borderId="25" xfId="0" applyNumberFormat="1" applyFont="1" applyBorder="1" applyAlignment="1">
      <alignment horizontal="center" vertical="center"/>
    </xf>
    <xf numFmtId="0" fontId="0" fillId="3" borderId="18" xfId="0" applyFont="1" applyFill="1" applyBorder="1" applyProtection="1">
      <protection locked="0"/>
    </xf>
    <xf numFmtId="0" fontId="2" fillId="0" borderId="27" xfId="0" applyFont="1" applyBorder="1"/>
    <xf numFmtId="165" fontId="0" fillId="0" borderId="28" xfId="0" applyNumberFormat="1" applyFont="1" applyBorder="1" applyAlignment="1">
      <alignment horizontal="center" vertical="center"/>
    </xf>
    <xf numFmtId="0" fontId="0" fillId="3" borderId="26" xfId="0" applyFont="1" applyFill="1" applyBorder="1" applyProtection="1">
      <protection locked="0"/>
    </xf>
    <xf numFmtId="49" fontId="0" fillId="3" borderId="18" xfId="0" applyNumberFormat="1" applyFont="1" applyFill="1" applyBorder="1"/>
    <xf numFmtId="49" fontId="0" fillId="3" borderId="26" xfId="0" applyNumberFormat="1" applyFont="1" applyFill="1" applyBorder="1"/>
    <xf numFmtId="0" fontId="2" fillId="0" borderId="34" xfId="0" applyFont="1" applyBorder="1"/>
    <xf numFmtId="165" fontId="2" fillId="0" borderId="35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166" fontId="0" fillId="0" borderId="0" xfId="0" applyNumberFormat="1" applyFont="1" applyAlignment="1"/>
    <xf numFmtId="49" fontId="4" fillId="0" borderId="0" xfId="0" applyNumberFormat="1" applyFont="1" applyBorder="1" applyProtection="1">
      <protection locked="0"/>
    </xf>
    <xf numFmtId="0" fontId="4" fillId="0" borderId="0" xfId="0" applyFont="1" applyBorder="1"/>
    <xf numFmtId="165" fontId="0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166" fontId="4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wrapText="1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166" fontId="14" fillId="2" borderId="40" xfId="0" applyNumberFormat="1" applyFont="1" applyFill="1" applyBorder="1" applyAlignment="1" applyProtection="1">
      <alignment horizontal="center" vertical="center" wrapText="1"/>
    </xf>
    <xf numFmtId="166" fontId="10" fillId="2" borderId="40" xfId="0" applyNumberFormat="1" applyFont="1" applyFill="1" applyBorder="1" applyAlignment="1" applyProtection="1">
      <alignment horizontal="center" vertical="center" wrapText="1"/>
    </xf>
    <xf numFmtId="166" fontId="9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>
      <alignment horizontal="left"/>
    </xf>
    <xf numFmtId="0" fontId="4" fillId="0" borderId="6" xfId="0" applyFont="1" applyBorder="1"/>
    <xf numFmtId="0" fontId="4" fillId="0" borderId="30" xfId="0" applyFont="1" applyBorder="1"/>
    <xf numFmtId="0" fontId="2" fillId="2" borderId="31" xfId="0" applyFont="1" applyFill="1" applyBorder="1" applyAlignment="1">
      <alignment horizontal="center"/>
    </xf>
    <xf numFmtId="0" fontId="4" fillId="0" borderId="8" xfId="0" applyFont="1" applyBorder="1"/>
    <xf numFmtId="0" fontId="4" fillId="0" borderId="32" xfId="0" applyFont="1" applyBorder="1"/>
    <xf numFmtId="0" fontId="0" fillId="2" borderId="22" xfId="0" applyFont="1" applyFill="1" applyBorder="1" applyAlignment="1">
      <alignment horizontal="center"/>
    </xf>
    <xf numFmtId="0" fontId="4" fillId="0" borderId="10" xfId="0" applyFont="1" applyBorder="1"/>
    <xf numFmtId="0" fontId="4" fillId="0" borderId="23" xfId="0" applyFont="1" applyBorder="1"/>
    <xf numFmtId="0" fontId="9" fillId="0" borderId="24" xfId="0" applyFont="1" applyBorder="1" applyAlignment="1">
      <alignment horizontal="left"/>
    </xf>
    <xf numFmtId="0" fontId="4" fillId="0" borderId="2" xfId="0" applyFont="1" applyBorder="1"/>
    <xf numFmtId="0" fontId="4" fillId="0" borderId="19" xfId="0" applyFont="1" applyBorder="1"/>
    <xf numFmtId="0" fontId="2" fillId="2" borderId="24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6" xfId="0" applyNumberFormat="1" applyFont="1" applyBorder="1" applyAlignment="1" applyProtection="1">
      <alignment horizontal="left"/>
      <protection locked="0"/>
    </xf>
    <xf numFmtId="49" fontId="16" fillId="0" borderId="17" xfId="0" applyNumberFormat="1" applyFont="1" applyBorder="1" applyAlignment="1" applyProtection="1">
      <alignment horizontal="left"/>
      <protection locked="0"/>
    </xf>
    <xf numFmtId="165" fontId="0" fillId="2" borderId="3" xfId="0" applyNumberFormat="1" applyFont="1" applyFill="1" applyBorder="1" applyAlignment="1">
      <alignment horizontal="left"/>
    </xf>
    <xf numFmtId="166" fontId="15" fillId="3" borderId="4" xfId="0" applyNumberFormat="1" applyFont="1" applyFill="1" applyBorder="1" applyAlignment="1" applyProtection="1">
      <alignment horizontal="left"/>
      <protection locked="0"/>
    </xf>
    <xf numFmtId="166" fontId="16" fillId="0" borderId="11" xfId="0" applyNumberFormat="1" applyFont="1" applyBorder="1" applyProtection="1">
      <protection locked="0"/>
    </xf>
    <xf numFmtId="166" fontId="16" fillId="0" borderId="19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49" fontId="1" fillId="3" borderId="18" xfId="0" applyNumberFormat="1" applyFont="1" applyFill="1" applyBorder="1"/>
    <xf numFmtId="165" fontId="5" fillId="3" borderId="1" xfId="0" applyNumberFormat="1" applyFont="1" applyFill="1" applyBorder="1" applyAlignment="1">
      <alignment horizontal="center"/>
    </xf>
    <xf numFmtId="49" fontId="0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2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0" fontId="2" fillId="5" borderId="47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48" xfId="0" applyFont="1" applyBorder="1" applyAlignment="1"/>
    <xf numFmtId="0" fontId="2" fillId="5" borderId="46" xfId="0" applyFont="1" applyFill="1" applyBorder="1" applyAlignment="1"/>
    <xf numFmtId="0" fontId="0" fillId="0" borderId="0" xfId="0" applyFont="1" applyBorder="1" applyAlignment="1"/>
    <xf numFmtId="0" fontId="0" fillId="0" borderId="45" xfId="0" applyFont="1" applyBorder="1" applyAlignment="1"/>
    <xf numFmtId="0" fontId="0" fillId="5" borderId="46" xfId="0" applyFont="1" applyFill="1" applyBorder="1" applyAlignment="1"/>
    <xf numFmtId="0" fontId="0" fillId="5" borderId="0" xfId="0" applyFont="1" applyFill="1" applyBorder="1" applyAlignment="1"/>
    <xf numFmtId="0" fontId="0" fillId="0" borderId="46" xfId="0" applyFont="1" applyBorder="1" applyAlignment="1"/>
    <xf numFmtId="0" fontId="0" fillId="5" borderId="45" xfId="0" applyFont="1" applyFill="1" applyBorder="1" applyAlignment="1"/>
    <xf numFmtId="0" fontId="0" fillId="0" borderId="49" xfId="0" applyFont="1" applyBorder="1" applyAlignment="1"/>
    <xf numFmtId="0" fontId="0" fillId="0" borderId="13" xfId="0" applyFont="1" applyBorder="1" applyAlignment="1"/>
    <xf numFmtId="0" fontId="2" fillId="5" borderId="50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9" xfId="0" applyFont="1" applyBorder="1" applyAlignment="1"/>
    <xf numFmtId="0" fontId="1" fillId="0" borderId="40" xfId="0" applyFont="1" applyBorder="1" applyAlignment="1"/>
    <xf numFmtId="0" fontId="0" fillId="0" borderId="41" xfId="0" applyFont="1" applyBorder="1" applyAlignment="1"/>
    <xf numFmtId="0" fontId="1" fillId="0" borderId="26" xfId="0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1440815</xdr:colOff>
      <xdr:row>1</xdr:row>
      <xdr:rowOff>7620</xdr:rowOff>
    </xdr:from>
    <xdr:ext cx="257175" cy="190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84015" y="182880"/>
          <a:ext cx="257175" cy="190500"/>
        </a:xfrm>
        <a:prstGeom prst="rect">
          <a:avLst/>
        </a:prstGeom>
        <a:solidFill>
          <a:srgbClr val="FFF8E5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38100</xdr:rowOff>
    </xdr:from>
    <xdr:ext cx="2819400" cy="704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2819400" cy="704850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1074420</xdr:colOff>
      <xdr:row>1</xdr:row>
      <xdr:rowOff>76200</xdr:rowOff>
    </xdr:from>
    <xdr:to>
      <xdr:col>4</xdr:col>
      <xdr:colOff>1607820</xdr:colOff>
      <xdr:row>3</xdr:row>
      <xdr:rowOff>129540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93CF92D3-6074-4E2D-B16D-92BBE5BA90DA}"/>
            </a:ext>
          </a:extLst>
        </xdr:cNvPr>
        <xdr:cNvSpPr/>
      </xdr:nvSpPr>
      <xdr:spPr>
        <a:xfrm>
          <a:off x="7383780" y="251460"/>
          <a:ext cx="533400" cy="403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B1:AB998"/>
  <sheetViews>
    <sheetView showGridLines="0" topLeftCell="A34" workbookViewId="0">
      <selection activeCell="D32" sqref="D32"/>
    </sheetView>
  </sheetViews>
  <sheetFormatPr defaultColWidth="14.44140625" defaultRowHeight="15" customHeight="1" x14ac:dyDescent="0.3"/>
  <cols>
    <col min="1" max="1" width="2.77734375" customWidth="1"/>
    <col min="2" max="2" width="46.5546875" customWidth="1"/>
    <col min="3" max="5" width="25.5546875" customWidth="1"/>
    <col min="6" max="6" width="4.21875" customWidth="1"/>
    <col min="7" max="7" width="3.88671875" customWidth="1"/>
    <col min="8" max="25" width="8.77734375" customWidth="1"/>
    <col min="26" max="26" width="14.44140625" customWidth="1"/>
  </cols>
  <sheetData>
    <row r="1" spans="2:28" ht="14.25" customHeight="1" x14ac:dyDescent="0.3"/>
    <row r="2" spans="2:28" ht="14.25" customHeight="1" x14ac:dyDescent="0.3">
      <c r="C2" s="1"/>
      <c r="D2" s="2" t="s">
        <v>0</v>
      </c>
      <c r="E2" s="2"/>
      <c r="F2" s="2"/>
    </row>
    <row r="3" spans="2:28" ht="14.25" customHeight="1" x14ac:dyDescent="0.3">
      <c r="C3" s="1"/>
      <c r="D3" s="12" t="s">
        <v>28</v>
      </c>
      <c r="E3" s="35"/>
      <c r="F3" s="35"/>
    </row>
    <row r="4" spans="2:28" ht="27" customHeight="1" x14ac:dyDescent="0.3">
      <c r="D4" s="29" t="s">
        <v>33</v>
      </c>
    </row>
    <row r="5" spans="2:28" ht="19.95" customHeight="1" thickBot="1" x14ac:dyDescent="0.35"/>
    <row r="6" spans="2:28" ht="14.25" customHeight="1" thickBot="1" x14ac:dyDescent="0.35">
      <c r="B6" s="17" t="s">
        <v>1</v>
      </c>
      <c r="C6" s="65" t="s">
        <v>36</v>
      </c>
      <c r="D6" s="66"/>
      <c r="E6" s="67"/>
      <c r="F6" s="31"/>
    </row>
    <row r="7" spans="2:28" ht="14.25" customHeight="1" x14ac:dyDescent="0.3">
      <c r="B7" s="18" t="s">
        <v>2</v>
      </c>
      <c r="C7" s="65" t="s">
        <v>38</v>
      </c>
      <c r="D7" s="66"/>
      <c r="E7" s="67"/>
      <c r="F7" s="31"/>
    </row>
    <row r="8" spans="2:28" ht="14.25" customHeight="1" x14ac:dyDescent="0.3">
      <c r="B8" s="18" t="s">
        <v>3</v>
      </c>
      <c r="C8" s="68">
        <v>1000000</v>
      </c>
      <c r="D8" s="55"/>
      <c r="E8" s="56"/>
      <c r="F8" s="32"/>
    </row>
    <row r="9" spans="2:28" ht="14.25" customHeight="1" x14ac:dyDescent="0.3">
      <c r="B9" s="18" t="s">
        <v>4</v>
      </c>
      <c r="C9" s="69">
        <v>44805</v>
      </c>
      <c r="D9" s="70"/>
      <c r="E9" s="71"/>
      <c r="F9" s="36"/>
      <c r="AA9" s="30"/>
      <c r="AB9" s="30"/>
    </row>
    <row r="10" spans="2:28" ht="14.25" customHeight="1" x14ac:dyDescent="0.3">
      <c r="B10" s="18" t="s">
        <v>5</v>
      </c>
      <c r="C10" s="69" t="s">
        <v>37</v>
      </c>
      <c r="D10" s="70"/>
      <c r="E10" s="71"/>
      <c r="F10" s="36"/>
      <c r="AA10" s="30"/>
      <c r="AB10" s="30"/>
    </row>
    <row r="11" spans="2:28" ht="14.25" customHeight="1" x14ac:dyDescent="0.3">
      <c r="B11" s="59" t="s">
        <v>6</v>
      </c>
      <c r="C11" s="41" t="s">
        <v>29</v>
      </c>
      <c r="D11" s="16" t="s">
        <v>30</v>
      </c>
      <c r="E11" s="62" t="s">
        <v>7</v>
      </c>
      <c r="F11" s="37"/>
    </row>
    <row r="12" spans="2:28" ht="22.05" customHeight="1" x14ac:dyDescent="0.3">
      <c r="B12" s="60"/>
      <c r="C12" s="42">
        <f>IF(C9=0,"-",C9)</f>
        <v>44805</v>
      </c>
      <c r="D12" s="13" t="s">
        <v>31</v>
      </c>
      <c r="E12" s="63"/>
      <c r="F12" s="37"/>
    </row>
    <row r="13" spans="2:28" ht="10.5" customHeight="1" x14ac:dyDescent="0.3">
      <c r="B13" s="60"/>
      <c r="C13" s="43" t="s">
        <v>32</v>
      </c>
      <c r="D13" s="14" t="s">
        <v>32</v>
      </c>
      <c r="E13" s="63"/>
      <c r="F13" s="37"/>
    </row>
    <row r="14" spans="2:28" ht="25.95" customHeight="1" x14ac:dyDescent="0.3">
      <c r="B14" s="61"/>
      <c r="C14" s="44">
        <v>45016</v>
      </c>
      <c r="D14" s="15" t="str">
        <f>IF(C10=0,"-",C10)</f>
        <v>September 31, 2023</v>
      </c>
      <c r="E14" s="64"/>
      <c r="F14" s="37"/>
    </row>
    <row r="15" spans="2:28" ht="14.25" customHeight="1" x14ac:dyDescent="0.3">
      <c r="B15" s="57" t="s">
        <v>8</v>
      </c>
      <c r="C15" s="52"/>
      <c r="D15" s="52"/>
      <c r="E15" s="53"/>
      <c r="F15" s="38"/>
    </row>
    <row r="16" spans="2:28" ht="14.25" customHeight="1" x14ac:dyDescent="0.3">
      <c r="B16" s="72" t="s">
        <v>39</v>
      </c>
      <c r="C16" s="7">
        <f>150000*7/12*0.5</f>
        <v>43750</v>
      </c>
      <c r="D16" s="7">
        <f>150000*6/12*0.5</f>
        <v>37500</v>
      </c>
      <c r="E16" s="20">
        <f>SUM(C16:D16)</f>
        <v>81250</v>
      </c>
      <c r="F16" s="39"/>
    </row>
    <row r="17" spans="2:6" ht="14.25" customHeight="1" x14ac:dyDescent="0.3">
      <c r="B17" s="72" t="s">
        <v>40</v>
      </c>
      <c r="C17" s="8">
        <f>80000*2*7/12*0.5</f>
        <v>46666.666666666664</v>
      </c>
      <c r="D17" s="8">
        <f>80000*2*6/12*0.5</f>
        <v>40000</v>
      </c>
      <c r="E17" s="20">
        <f t="shared" ref="E17:E19" si="0">SUM(C17:D17)</f>
        <v>86666.666666666657</v>
      </c>
      <c r="F17" s="39"/>
    </row>
    <row r="18" spans="2:6" ht="14.25" customHeight="1" x14ac:dyDescent="0.3">
      <c r="B18" s="72" t="s">
        <v>42</v>
      </c>
      <c r="C18" s="8">
        <f>90000*7/12*0.5</f>
        <v>26250</v>
      </c>
      <c r="D18" s="8">
        <f>90000*6/12*0.5</f>
        <v>22500</v>
      </c>
      <c r="E18" s="20">
        <f t="shared" si="0"/>
        <v>48750</v>
      </c>
      <c r="F18" s="39"/>
    </row>
    <row r="19" spans="2:6" ht="14.25" customHeight="1" thickBot="1" x14ac:dyDescent="0.35">
      <c r="B19" s="107" t="s">
        <v>9</v>
      </c>
      <c r="C19" s="9">
        <f>SUM(C16:C18)*0.3</f>
        <v>34999.999999999993</v>
      </c>
      <c r="D19" s="9">
        <f>SUM(D16:D18)*0.3</f>
        <v>30000</v>
      </c>
      <c r="E19" s="20">
        <f t="shared" si="0"/>
        <v>64999.999999999993</v>
      </c>
      <c r="F19" s="33"/>
    </row>
    <row r="20" spans="2:6" ht="14.25" customHeight="1" thickBot="1" x14ac:dyDescent="0.35">
      <c r="B20" s="22" t="s">
        <v>10</v>
      </c>
      <c r="C20" s="3">
        <f>SUM(C16:C19)</f>
        <v>151666.66666666666</v>
      </c>
      <c r="D20" s="3">
        <f>SUM(D16:D19)</f>
        <v>130000</v>
      </c>
      <c r="E20" s="23">
        <f>SUM(E16:E19)</f>
        <v>281666.66666666663</v>
      </c>
      <c r="F20" s="33"/>
    </row>
    <row r="21" spans="2:6" ht="14.25" customHeight="1" x14ac:dyDescent="0.3">
      <c r="B21" s="58" t="s">
        <v>11</v>
      </c>
      <c r="C21" s="46"/>
      <c r="D21" s="46"/>
      <c r="E21" s="47"/>
      <c r="F21" s="32"/>
    </row>
    <row r="22" spans="2:6" ht="14.25" customHeight="1" x14ac:dyDescent="0.3">
      <c r="B22" s="72" t="s">
        <v>46</v>
      </c>
      <c r="C22" s="10">
        <v>200000</v>
      </c>
      <c r="D22" s="10">
        <v>180000</v>
      </c>
      <c r="E22" s="20">
        <f>SUM(C22:D22)</f>
        <v>380000</v>
      </c>
      <c r="F22" s="33"/>
    </row>
    <row r="23" spans="2:6" ht="14.25" customHeight="1" x14ac:dyDescent="0.3">
      <c r="B23" s="19" t="s">
        <v>12</v>
      </c>
      <c r="C23" s="10">
        <v>25000</v>
      </c>
      <c r="D23" s="10">
        <v>25000</v>
      </c>
      <c r="E23" s="20">
        <f t="shared" ref="E23:E37" si="1">SUM(C23:D23)</f>
        <v>50000</v>
      </c>
      <c r="F23" s="33"/>
    </row>
    <row r="24" spans="2:6" ht="14.25" customHeight="1" x14ac:dyDescent="0.3">
      <c r="B24" s="19" t="s">
        <v>13</v>
      </c>
      <c r="C24" s="10">
        <v>50000</v>
      </c>
      <c r="D24" s="10">
        <v>40000</v>
      </c>
      <c r="E24" s="20">
        <f t="shared" si="1"/>
        <v>90000</v>
      </c>
      <c r="F24" s="33"/>
    </row>
    <row r="25" spans="2:6" ht="14.25" customHeight="1" x14ac:dyDescent="0.3">
      <c r="B25" s="19" t="s">
        <v>14</v>
      </c>
      <c r="C25" s="10">
        <v>20000</v>
      </c>
      <c r="D25" s="10">
        <v>20000</v>
      </c>
      <c r="E25" s="20">
        <f t="shared" si="1"/>
        <v>40000</v>
      </c>
      <c r="F25" s="33"/>
    </row>
    <row r="26" spans="2:6" ht="14.25" customHeight="1" x14ac:dyDescent="0.3">
      <c r="B26" s="19" t="s">
        <v>15</v>
      </c>
      <c r="C26" s="10"/>
      <c r="D26" s="10"/>
      <c r="E26" s="20">
        <f t="shared" si="1"/>
        <v>0</v>
      </c>
      <c r="F26" s="33"/>
    </row>
    <row r="27" spans="2:6" ht="14.25" customHeight="1" x14ac:dyDescent="0.3">
      <c r="B27" s="19" t="s">
        <v>16</v>
      </c>
      <c r="C27" s="10"/>
      <c r="D27" s="10"/>
      <c r="E27" s="20">
        <f t="shared" si="1"/>
        <v>0</v>
      </c>
      <c r="F27" s="33"/>
    </row>
    <row r="28" spans="2:6" ht="14.25" customHeight="1" x14ac:dyDescent="0.3">
      <c r="B28" s="72" t="s">
        <v>78</v>
      </c>
      <c r="C28" s="10">
        <v>5000</v>
      </c>
      <c r="D28" s="10">
        <v>3000</v>
      </c>
      <c r="E28" s="20">
        <f t="shared" si="1"/>
        <v>8000</v>
      </c>
      <c r="F28" s="33"/>
    </row>
    <row r="29" spans="2:6" ht="14.25" customHeight="1" x14ac:dyDescent="0.3">
      <c r="B29" s="72" t="s">
        <v>41</v>
      </c>
      <c r="C29" s="10">
        <v>20000</v>
      </c>
      <c r="D29" s="10">
        <v>15000</v>
      </c>
      <c r="E29" s="20">
        <f t="shared" si="1"/>
        <v>35000</v>
      </c>
      <c r="F29" s="33"/>
    </row>
    <row r="30" spans="2:6" ht="14.25" customHeight="1" x14ac:dyDescent="0.3">
      <c r="B30" s="19" t="s">
        <v>17</v>
      </c>
      <c r="C30" s="10">
        <v>4000</v>
      </c>
      <c r="D30" s="10">
        <v>3000</v>
      </c>
      <c r="E30" s="20">
        <f t="shared" si="1"/>
        <v>7000</v>
      </c>
      <c r="F30" s="33"/>
    </row>
    <row r="31" spans="2:6" ht="14.25" customHeight="1" x14ac:dyDescent="0.3">
      <c r="B31" s="19" t="s">
        <v>18</v>
      </c>
      <c r="C31" s="10">
        <v>5000</v>
      </c>
      <c r="D31" s="10">
        <v>3333</v>
      </c>
      <c r="E31" s="20">
        <f t="shared" si="1"/>
        <v>8333</v>
      </c>
      <c r="F31" s="33"/>
    </row>
    <row r="32" spans="2:6" ht="14.25" customHeight="1" x14ac:dyDescent="0.3">
      <c r="B32" s="19" t="s">
        <v>19</v>
      </c>
      <c r="C32" s="10"/>
      <c r="D32" s="10"/>
      <c r="E32" s="20">
        <f t="shared" si="1"/>
        <v>0</v>
      </c>
      <c r="F32" s="33"/>
    </row>
    <row r="33" spans="2:6" ht="14.25" customHeight="1" x14ac:dyDescent="0.3">
      <c r="B33" s="21" t="s">
        <v>20</v>
      </c>
      <c r="C33" s="10"/>
      <c r="D33" s="10"/>
      <c r="E33" s="20">
        <f t="shared" si="1"/>
        <v>0</v>
      </c>
      <c r="F33" s="33"/>
    </row>
    <row r="34" spans="2:6" ht="14.25" customHeight="1" x14ac:dyDescent="0.3">
      <c r="B34" s="21" t="s">
        <v>20</v>
      </c>
      <c r="C34" s="10"/>
      <c r="D34" s="10"/>
      <c r="E34" s="20">
        <f t="shared" si="1"/>
        <v>0</v>
      </c>
      <c r="F34" s="33"/>
    </row>
    <row r="35" spans="2:6" ht="14.25" customHeight="1" x14ac:dyDescent="0.3">
      <c r="B35" s="21" t="s">
        <v>20</v>
      </c>
      <c r="C35" s="10"/>
      <c r="D35" s="10"/>
      <c r="E35" s="20">
        <f t="shared" si="1"/>
        <v>0</v>
      </c>
      <c r="F35" s="33"/>
    </row>
    <row r="36" spans="2:6" ht="14.25" customHeight="1" x14ac:dyDescent="0.3">
      <c r="B36" s="21" t="s">
        <v>20</v>
      </c>
      <c r="C36" s="10"/>
      <c r="D36" s="10"/>
      <c r="E36" s="20">
        <f t="shared" si="1"/>
        <v>0</v>
      </c>
      <c r="F36" s="33"/>
    </row>
    <row r="37" spans="2:6" ht="14.25" customHeight="1" thickBot="1" x14ac:dyDescent="0.35">
      <c r="B37" s="24" t="s">
        <v>20</v>
      </c>
      <c r="C37" s="11"/>
      <c r="D37" s="11"/>
      <c r="E37" s="20">
        <f t="shared" si="1"/>
        <v>0</v>
      </c>
      <c r="F37" s="33"/>
    </row>
    <row r="38" spans="2:6" ht="14.25" customHeight="1" thickBot="1" x14ac:dyDescent="0.35">
      <c r="B38" s="22" t="s">
        <v>21</v>
      </c>
      <c r="C38" s="3">
        <f>SUM(C22:C37)</f>
        <v>329000</v>
      </c>
      <c r="D38" s="3">
        <f>SUM(D22:D37)</f>
        <v>289333</v>
      </c>
      <c r="E38" s="23">
        <f>SUM(E22:E37)</f>
        <v>618333</v>
      </c>
      <c r="F38" s="33"/>
    </row>
    <row r="39" spans="2:6" ht="14.25" customHeight="1" x14ac:dyDescent="0.3">
      <c r="B39" s="45" t="s">
        <v>35</v>
      </c>
      <c r="C39" s="46"/>
      <c r="D39" s="46"/>
      <c r="E39" s="47"/>
      <c r="F39" s="32"/>
    </row>
    <row r="40" spans="2:6" ht="14.25" customHeight="1" x14ac:dyDescent="0.3">
      <c r="B40" s="19" t="s">
        <v>22</v>
      </c>
      <c r="C40" s="10">
        <f>180000*7/12*0.25</f>
        <v>26250</v>
      </c>
      <c r="D40" s="10">
        <f>180000*6/12*0.25</f>
        <v>22500</v>
      </c>
      <c r="E40" s="20">
        <f>SUM(C40:D40)</f>
        <v>48750</v>
      </c>
      <c r="F40" s="33"/>
    </row>
    <row r="41" spans="2:6" ht="14.25" customHeight="1" x14ac:dyDescent="0.3">
      <c r="B41" s="19" t="s">
        <v>23</v>
      </c>
      <c r="C41" s="10">
        <v>0</v>
      </c>
      <c r="D41" s="10">
        <v>5000</v>
      </c>
      <c r="E41" s="20">
        <f t="shared" ref="E41:E47" si="2">SUM(C41:D41)</f>
        <v>5000</v>
      </c>
      <c r="F41" s="33"/>
    </row>
    <row r="42" spans="2:6" ht="14.25" customHeight="1" x14ac:dyDescent="0.3">
      <c r="B42" s="19" t="s">
        <v>24</v>
      </c>
      <c r="C42" s="10">
        <v>25000</v>
      </c>
      <c r="D42" s="10">
        <v>21250</v>
      </c>
      <c r="E42" s="20">
        <f t="shared" si="2"/>
        <v>46250</v>
      </c>
      <c r="F42" s="33"/>
    </row>
    <row r="43" spans="2:6" ht="14.25" customHeight="1" x14ac:dyDescent="0.3">
      <c r="B43" s="21" t="s">
        <v>20</v>
      </c>
      <c r="C43" s="10"/>
      <c r="D43" s="10"/>
      <c r="E43" s="20">
        <f t="shared" si="2"/>
        <v>0</v>
      </c>
      <c r="F43" s="33"/>
    </row>
    <row r="44" spans="2:6" ht="14.25" customHeight="1" x14ac:dyDescent="0.3">
      <c r="B44" s="21" t="s">
        <v>20</v>
      </c>
      <c r="C44" s="10"/>
      <c r="D44" s="10"/>
      <c r="E44" s="20">
        <f t="shared" si="2"/>
        <v>0</v>
      </c>
      <c r="F44" s="33"/>
    </row>
    <row r="45" spans="2:6" ht="14.25" customHeight="1" x14ac:dyDescent="0.3">
      <c r="B45" s="21" t="s">
        <v>20</v>
      </c>
      <c r="C45" s="10"/>
      <c r="D45" s="10"/>
      <c r="E45" s="20">
        <f t="shared" si="2"/>
        <v>0</v>
      </c>
      <c r="F45" s="33"/>
    </row>
    <row r="46" spans="2:6" ht="14.25" customHeight="1" x14ac:dyDescent="0.3">
      <c r="B46" s="21" t="s">
        <v>20</v>
      </c>
      <c r="C46" s="10"/>
      <c r="D46" s="10"/>
      <c r="E46" s="20">
        <f t="shared" si="2"/>
        <v>0</v>
      </c>
      <c r="F46" s="33"/>
    </row>
    <row r="47" spans="2:6" ht="14.25" customHeight="1" thickBot="1" x14ac:dyDescent="0.35">
      <c r="B47" s="24" t="s">
        <v>20</v>
      </c>
      <c r="C47" s="11"/>
      <c r="D47" s="11"/>
      <c r="E47" s="20">
        <f t="shared" si="2"/>
        <v>0</v>
      </c>
      <c r="F47" s="33"/>
    </row>
    <row r="48" spans="2:6" ht="14.25" customHeight="1" thickBot="1" x14ac:dyDescent="0.35">
      <c r="B48" s="22" t="s">
        <v>25</v>
      </c>
      <c r="C48" s="3">
        <f>SUM(C40:C47)</f>
        <v>51250</v>
      </c>
      <c r="D48" s="3">
        <f>SUM(D40:D47)</f>
        <v>48750</v>
      </c>
      <c r="E48" s="23">
        <f>SUM(E40:E47)</f>
        <v>100000</v>
      </c>
      <c r="F48" s="33"/>
    </row>
    <row r="49" spans="2:6" ht="14.25" customHeight="1" thickBot="1" x14ac:dyDescent="0.35">
      <c r="B49" s="48"/>
      <c r="C49" s="49"/>
      <c r="D49" s="49"/>
      <c r="E49" s="50"/>
      <c r="F49" s="32"/>
    </row>
    <row r="50" spans="2:6" ht="28.5" customHeight="1" thickBot="1" x14ac:dyDescent="0.35">
      <c r="B50" s="40" t="s">
        <v>26</v>
      </c>
      <c r="C50" s="6">
        <f>SUM(C48,C38,C20)</f>
        <v>531916.66666666663</v>
      </c>
      <c r="D50" s="6">
        <f>SUM(D48,D38,D20)</f>
        <v>468083</v>
      </c>
      <c r="E50" s="6">
        <f t="shared" ref="E50" si="3">SUM(E48,E38,E20)</f>
        <v>999999.66666666663</v>
      </c>
      <c r="F50" s="34"/>
    </row>
    <row r="51" spans="2:6" ht="14.25" customHeight="1" x14ac:dyDescent="0.3">
      <c r="B51" s="51"/>
      <c r="C51" s="52"/>
      <c r="D51" s="52"/>
      <c r="E51" s="53"/>
      <c r="F51" s="32"/>
    </row>
    <row r="52" spans="2:6" ht="14.25" customHeight="1" x14ac:dyDescent="0.3">
      <c r="B52" s="54" t="s">
        <v>34</v>
      </c>
      <c r="C52" s="55"/>
      <c r="D52" s="55"/>
      <c r="E52" s="56"/>
      <c r="F52" s="32"/>
    </row>
    <row r="53" spans="2:6" ht="14.25" customHeight="1" x14ac:dyDescent="0.3">
      <c r="B53" s="73" t="s">
        <v>43</v>
      </c>
      <c r="C53" s="74">
        <f>C16*1.2</f>
        <v>52500</v>
      </c>
      <c r="D53" s="74">
        <f>D16*1.2</f>
        <v>45000</v>
      </c>
      <c r="E53" s="20">
        <f>SUM(C53:D53)</f>
        <v>97500</v>
      </c>
      <c r="F53" s="33"/>
    </row>
    <row r="54" spans="2:6" ht="14.25" customHeight="1" x14ac:dyDescent="0.3">
      <c r="B54" s="73" t="s">
        <v>44</v>
      </c>
      <c r="C54" s="74">
        <v>65000</v>
      </c>
      <c r="D54" s="74">
        <v>65000</v>
      </c>
      <c r="E54" s="20">
        <f t="shared" ref="E54:E57" si="4">SUM(C54:D54)</f>
        <v>130000</v>
      </c>
      <c r="F54" s="33"/>
    </row>
    <row r="55" spans="2:6" ht="14.25" customHeight="1" x14ac:dyDescent="0.3">
      <c r="B55" s="73" t="s">
        <v>45</v>
      </c>
      <c r="C55" s="74">
        <v>150000</v>
      </c>
      <c r="D55" s="74">
        <v>100000</v>
      </c>
      <c r="E55" s="20">
        <f t="shared" si="4"/>
        <v>250000</v>
      </c>
      <c r="F55" s="33"/>
    </row>
    <row r="56" spans="2:6" ht="14.25" customHeight="1" x14ac:dyDescent="0.3">
      <c r="B56" s="25"/>
      <c r="C56" s="4"/>
      <c r="D56" s="4"/>
      <c r="E56" s="20">
        <f t="shared" si="4"/>
        <v>0</v>
      </c>
      <c r="F56" s="33"/>
    </row>
    <row r="57" spans="2:6" ht="14.25" customHeight="1" thickBot="1" x14ac:dyDescent="0.35">
      <c r="B57" s="26"/>
      <c r="C57" s="5"/>
      <c r="D57" s="5"/>
      <c r="E57" s="20">
        <f t="shared" si="4"/>
        <v>0</v>
      </c>
      <c r="F57" s="33"/>
    </row>
    <row r="58" spans="2:6" ht="14.25" customHeight="1" thickBot="1" x14ac:dyDescent="0.35">
      <c r="B58" s="27" t="s">
        <v>27</v>
      </c>
      <c r="C58" s="28">
        <f>SUM(C53:C57)</f>
        <v>267500</v>
      </c>
      <c r="D58" s="28">
        <f>SUM(D53:D57)</f>
        <v>210000</v>
      </c>
      <c r="E58" s="28">
        <f>SUM(E53:E57)</f>
        <v>477500</v>
      </c>
      <c r="F58" s="34"/>
    </row>
    <row r="59" spans="2:6" ht="31.95" customHeight="1" x14ac:dyDescent="0.3"/>
    <row r="60" spans="2:6" ht="14.25" customHeight="1" x14ac:dyDescent="0.3"/>
    <row r="61" spans="2:6" ht="14.25" customHeight="1" x14ac:dyDescent="0.3"/>
    <row r="62" spans="2:6" ht="14.25" customHeight="1" x14ac:dyDescent="0.3"/>
    <row r="63" spans="2:6" ht="14.25" customHeight="1" x14ac:dyDescent="0.3"/>
    <row r="64" spans="2:6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13">
    <mergeCell ref="B11:B14"/>
    <mergeCell ref="E11:E14"/>
    <mergeCell ref="C6:E6"/>
    <mergeCell ref="C7:E7"/>
    <mergeCell ref="C8:E8"/>
    <mergeCell ref="C9:E9"/>
    <mergeCell ref="C10:E10"/>
    <mergeCell ref="B39:E39"/>
    <mergeCell ref="B49:E49"/>
    <mergeCell ref="B51:E51"/>
    <mergeCell ref="B52:E52"/>
    <mergeCell ref="B15:E15"/>
    <mergeCell ref="B21:E21"/>
  </mergeCells>
  <pageMargins left="0.7" right="0.7" top="0.75" bottom="0.75" header="0" footer="0"/>
  <pageSetup orientation="portrait" r:id="rId1"/>
  <ignoredErrors>
    <ignoredError sqref="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396B-98C4-4354-88C9-CDA50B6F94FE}">
  <dimension ref="A1:O15"/>
  <sheetViews>
    <sheetView tabSelected="1" workbookViewId="0">
      <selection activeCell="O8" sqref="O8"/>
    </sheetView>
  </sheetViews>
  <sheetFormatPr defaultRowHeight="14.4" x14ac:dyDescent="0.3"/>
  <cols>
    <col min="1" max="1" width="54.88671875" customWidth="1"/>
    <col min="2" max="2" width="9.6640625" customWidth="1"/>
    <col min="4" max="4" width="9.33203125" customWidth="1"/>
    <col min="5" max="5" width="10.5546875" customWidth="1"/>
    <col min="14" max="14" width="10" customWidth="1"/>
    <col min="15" max="15" width="90.5546875" customWidth="1"/>
  </cols>
  <sheetData>
    <row r="1" spans="1:15" x14ac:dyDescent="0.3">
      <c r="A1" s="76" t="s">
        <v>38</v>
      </c>
      <c r="B1" s="75"/>
      <c r="C1" s="75"/>
    </row>
    <row r="2" spans="1:15" x14ac:dyDescent="0.3">
      <c r="A2" s="77" t="s">
        <v>36</v>
      </c>
    </row>
    <row r="3" spans="1:15" x14ac:dyDescent="0.3">
      <c r="A3" s="77" t="s">
        <v>47</v>
      </c>
    </row>
    <row r="4" spans="1:15" x14ac:dyDescent="0.3">
      <c r="A4" s="78" t="s">
        <v>61</v>
      </c>
      <c r="B4" s="98">
        <v>2022</v>
      </c>
      <c r="C4" s="99"/>
      <c r="D4" s="99"/>
      <c r="E4" s="100"/>
      <c r="F4" s="98">
        <v>2023</v>
      </c>
      <c r="G4" s="99"/>
      <c r="H4" s="99"/>
      <c r="I4" s="99"/>
      <c r="J4" s="99"/>
      <c r="K4" s="99"/>
      <c r="L4" s="99"/>
      <c r="M4" s="99"/>
      <c r="N4" s="100"/>
      <c r="O4" s="96" t="s">
        <v>68</v>
      </c>
    </row>
    <row r="5" spans="1:15" x14ac:dyDescent="0.3">
      <c r="A5" s="79"/>
      <c r="B5" s="101" t="s">
        <v>48</v>
      </c>
      <c r="C5" s="102" t="s">
        <v>49</v>
      </c>
      <c r="D5" s="102" t="s">
        <v>50</v>
      </c>
      <c r="E5" s="103" t="s">
        <v>51</v>
      </c>
      <c r="F5" s="101" t="s">
        <v>52</v>
      </c>
      <c r="G5" s="102" t="s">
        <v>53</v>
      </c>
      <c r="H5" s="102" t="s">
        <v>54</v>
      </c>
      <c r="I5" s="102" t="s">
        <v>55</v>
      </c>
      <c r="J5" s="102" t="s">
        <v>56</v>
      </c>
      <c r="K5" s="102" t="s">
        <v>57</v>
      </c>
      <c r="L5" s="102" t="s">
        <v>58</v>
      </c>
      <c r="M5" s="102" t="s">
        <v>59</v>
      </c>
      <c r="N5" s="103" t="s">
        <v>48</v>
      </c>
      <c r="O5" s="97"/>
    </row>
    <row r="6" spans="1:15" x14ac:dyDescent="0.3">
      <c r="A6" s="80" t="s">
        <v>62</v>
      </c>
      <c r="B6" s="83" t="s">
        <v>63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104"/>
    </row>
    <row r="7" spans="1:15" x14ac:dyDescent="0.3">
      <c r="A7" s="81" t="s">
        <v>66</v>
      </c>
      <c r="B7" s="86" t="s">
        <v>79</v>
      </c>
      <c r="C7" s="90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105" t="s">
        <v>80</v>
      </c>
    </row>
    <row r="8" spans="1:15" x14ac:dyDescent="0.3">
      <c r="A8" s="81" t="s">
        <v>69</v>
      </c>
      <c r="B8" s="89"/>
      <c r="C8" s="90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105" t="s">
        <v>71</v>
      </c>
    </row>
    <row r="9" spans="1:15" x14ac:dyDescent="0.3">
      <c r="A9" s="81" t="s">
        <v>72</v>
      </c>
      <c r="B9" s="91"/>
      <c r="C9" s="87"/>
      <c r="D9" s="90"/>
      <c r="E9" s="90"/>
      <c r="F9" s="90"/>
      <c r="G9" s="90"/>
      <c r="H9" s="90"/>
      <c r="I9" s="87"/>
      <c r="J9" s="87"/>
      <c r="K9" s="87"/>
      <c r="L9" s="87"/>
      <c r="M9" s="87"/>
      <c r="N9" s="88"/>
      <c r="O9" s="105" t="s">
        <v>77</v>
      </c>
    </row>
    <row r="10" spans="1:15" x14ac:dyDescent="0.3">
      <c r="A10" s="81" t="s">
        <v>73</v>
      </c>
      <c r="B10" s="91"/>
      <c r="C10" s="87"/>
      <c r="D10" s="87"/>
      <c r="E10" s="87"/>
      <c r="F10" s="90"/>
      <c r="G10" s="90"/>
      <c r="H10" s="90"/>
      <c r="I10" s="87"/>
      <c r="J10" s="87"/>
      <c r="K10" s="87"/>
      <c r="L10" s="87"/>
      <c r="M10" s="87"/>
      <c r="N10" s="88"/>
      <c r="O10" s="105" t="s">
        <v>76</v>
      </c>
    </row>
    <row r="11" spans="1:15" x14ac:dyDescent="0.3">
      <c r="A11" s="81" t="s">
        <v>69</v>
      </c>
      <c r="B11" s="91"/>
      <c r="C11" s="87"/>
      <c r="D11" s="87"/>
      <c r="E11" s="87"/>
      <c r="F11" s="87"/>
      <c r="G11" s="87"/>
      <c r="H11" s="90"/>
      <c r="I11" s="90"/>
      <c r="J11" s="87"/>
      <c r="K11" s="87"/>
      <c r="L11" s="87"/>
      <c r="M11" s="87"/>
      <c r="N11" s="88"/>
      <c r="O11" s="105" t="s">
        <v>75</v>
      </c>
    </row>
    <row r="12" spans="1:15" x14ac:dyDescent="0.3">
      <c r="A12" s="81" t="s">
        <v>74</v>
      </c>
      <c r="B12" s="91"/>
      <c r="C12" s="87"/>
      <c r="D12" s="87"/>
      <c r="E12" s="87"/>
      <c r="F12" s="87"/>
      <c r="G12" s="87"/>
      <c r="H12" s="87"/>
      <c r="I12" s="90"/>
      <c r="J12" s="90"/>
      <c r="K12" s="90"/>
      <c r="L12" s="90"/>
      <c r="M12" s="90"/>
      <c r="N12" s="88"/>
      <c r="O12" s="105" t="s">
        <v>77</v>
      </c>
    </row>
    <row r="13" spans="1:15" x14ac:dyDescent="0.3">
      <c r="A13" s="81" t="s">
        <v>60</v>
      </c>
      <c r="B13" s="91"/>
      <c r="C13" s="87"/>
      <c r="D13" s="87"/>
      <c r="E13" s="87"/>
      <c r="F13" s="87"/>
      <c r="G13" s="87"/>
      <c r="H13" s="87"/>
      <c r="I13" s="87"/>
      <c r="J13" s="87"/>
      <c r="K13" s="87"/>
      <c r="L13" s="90"/>
      <c r="M13" s="90"/>
      <c r="N13" s="92"/>
      <c r="O13" s="105" t="s">
        <v>76</v>
      </c>
    </row>
    <row r="14" spans="1:15" x14ac:dyDescent="0.3">
      <c r="A14" s="81" t="s">
        <v>70</v>
      </c>
      <c r="B14" s="9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2"/>
      <c r="O14" s="105" t="s">
        <v>67</v>
      </c>
    </row>
    <row r="15" spans="1:15" x14ac:dyDescent="0.3">
      <c r="A15" s="82" t="s">
        <v>64</v>
      </c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 t="s">
        <v>65</v>
      </c>
      <c r="O15" s="106"/>
    </row>
  </sheetData>
  <mergeCells count="4">
    <mergeCell ref="O4:O5"/>
    <mergeCell ref="B4:E4"/>
    <mergeCell ref="F4:N4"/>
    <mergeCell ref="A4:A5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- EN</vt:lpstr>
      <vt:lpstr>Work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Calijorne</dc:creator>
  <cp:lastModifiedBy>user1</cp:lastModifiedBy>
  <dcterms:created xsi:type="dcterms:W3CDTF">2021-10-28T17:47:45Z</dcterms:created>
  <dcterms:modified xsi:type="dcterms:W3CDTF">2022-06-10T12:02:33Z</dcterms:modified>
</cp:coreProperties>
</file>